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/>
  <xr:revisionPtr revIDLastSave="0" documentId="13_ncr:1_{86FF941C-E4F9-4D7D-A9B7-C1448BE80345}" xr6:coauthVersionLast="37" xr6:coauthVersionMax="37" xr10:uidLastSave="{00000000-0000-0000-0000-000000000000}"/>
  <bookViews>
    <workbookView xWindow="0" yWindow="0" windowWidth="22260" windowHeight="12645" xr2:uid="{00000000-000D-0000-FFFF-FFFF00000000}"/>
  </bookViews>
  <sheets>
    <sheet name="2017" sheetId="1" r:id="rId1"/>
    <sheet name="2018" sheetId="2" r:id="rId2"/>
    <sheet name="марафонны 2018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6" i="1" l="1"/>
  <c r="L18" i="2" l="1"/>
  <c r="I4" i="2" l="1"/>
  <c r="H4" i="2" l="1"/>
  <c r="G18" i="2" l="1"/>
  <c r="F18" i="2"/>
  <c r="B30" i="2" l="1"/>
  <c r="M16" i="2"/>
  <c r="M19" i="2" s="1"/>
  <c r="L16" i="2"/>
  <c r="L19" i="2" s="1"/>
  <c r="K16" i="2"/>
  <c r="K19" i="2" s="1"/>
  <c r="J16" i="2"/>
  <c r="J19" i="2" s="1"/>
  <c r="I16" i="2"/>
  <c r="I19" i="2" s="1"/>
  <c r="H16" i="2"/>
  <c r="H19" i="2" s="1"/>
  <c r="G16" i="2"/>
  <c r="G19" i="2" s="1"/>
  <c r="E16" i="2"/>
  <c r="E19" i="2" s="1"/>
  <c r="D16" i="2"/>
  <c r="D19" i="2" s="1"/>
  <c r="C16" i="2"/>
  <c r="C19" i="2" s="1"/>
  <c r="B16" i="2"/>
  <c r="B19" i="2" s="1"/>
  <c r="N16" i="2"/>
  <c r="N19" i="2" s="1"/>
  <c r="F16" i="2"/>
  <c r="F19" i="2" s="1"/>
  <c r="P16" i="2" l="1"/>
  <c r="P18" i="2"/>
  <c r="C31" i="2" s="1"/>
  <c r="N4" i="1"/>
  <c r="N21" i="1" l="1"/>
  <c r="N24" i="1" s="1"/>
  <c r="B39" i="1" l="1"/>
  <c r="M21" i="1"/>
  <c r="M24" i="1" s="1"/>
  <c r="C21" i="1" l="1"/>
  <c r="D21" i="1"/>
  <c r="E21" i="1"/>
  <c r="F21" i="1"/>
  <c r="G21" i="1"/>
  <c r="H21" i="1"/>
  <c r="I21" i="1"/>
  <c r="J21" i="1"/>
  <c r="K21" i="1"/>
  <c r="L21" i="1"/>
  <c r="B21" i="1"/>
  <c r="K24" i="1" l="1"/>
  <c r="L24" i="1"/>
  <c r="J24" i="1" l="1"/>
  <c r="I23" i="1" l="1"/>
  <c r="I24" i="1" s="1"/>
  <c r="H13" i="1" l="1"/>
  <c r="H4" i="1"/>
  <c r="H24" i="1" s="1"/>
  <c r="G13" i="1" l="1"/>
  <c r="G24" i="1" s="1"/>
  <c r="F4" i="1" l="1"/>
  <c r="F13" i="1"/>
  <c r="F24" i="1" l="1"/>
  <c r="E24" i="1"/>
  <c r="P23" i="1" l="1"/>
  <c r="C24" i="1"/>
  <c r="B24" i="1"/>
  <c r="P21" i="1" l="1"/>
  <c r="C42" i="1" s="1"/>
  <c r="D24" i="1"/>
  <c r="P25" i="1" l="1"/>
</calcChain>
</file>

<file path=xl/sharedStrings.xml><?xml version="1.0" encoding="utf-8"?>
<sst xmlns="http://schemas.openxmlformats.org/spreadsheetml/2006/main" count="75" uniqueCount="53">
  <si>
    <t>Наименование</t>
  </si>
  <si>
    <t>Вода</t>
  </si>
  <si>
    <t>Чай</t>
  </si>
  <si>
    <t>Кофе</t>
  </si>
  <si>
    <t>Сахар</t>
  </si>
  <si>
    <t>Стаканчики</t>
  </si>
  <si>
    <t>Булавки</t>
  </si>
  <si>
    <t>Газ. Балоны</t>
  </si>
  <si>
    <t>Баранки, печенье</t>
  </si>
  <si>
    <t>Палатка</t>
  </si>
  <si>
    <t>Крепление под ТВ</t>
  </si>
  <si>
    <t>Программа</t>
  </si>
  <si>
    <t>Дата</t>
  </si>
  <si>
    <t>Дядя Саша</t>
  </si>
  <si>
    <t>Крупные траты</t>
  </si>
  <si>
    <t>Итого</t>
  </si>
  <si>
    <t>Итогго</t>
  </si>
  <si>
    <t>Собрано</t>
  </si>
  <si>
    <t>Разница</t>
  </si>
  <si>
    <t>осталось</t>
  </si>
  <si>
    <t>Осталось</t>
  </si>
  <si>
    <t>Грамоты</t>
  </si>
  <si>
    <t>Бананы, финики, апельсины, арбузы</t>
  </si>
  <si>
    <t>Кола, квас</t>
  </si>
  <si>
    <t>Розы</t>
  </si>
  <si>
    <t>Плакаты "осторожно"</t>
  </si>
  <si>
    <t>Флаг и баннер большой</t>
  </si>
  <si>
    <t>Сайт</t>
  </si>
  <si>
    <t>Бензин для генератора</t>
  </si>
  <si>
    <t>Мед</t>
  </si>
  <si>
    <t>Баннер пчела и гонка 75</t>
  </si>
  <si>
    <t>Аренда генератора</t>
  </si>
  <si>
    <t>Баннер 78 и малодуб</t>
  </si>
  <si>
    <t>Майки 6шт</t>
  </si>
  <si>
    <t>Баннер старт 2шт</t>
  </si>
  <si>
    <t>пластиковые трубы</t>
  </si>
  <si>
    <t>металл трубы</t>
  </si>
  <si>
    <t>Хлопушки</t>
  </si>
  <si>
    <t>Торты</t>
  </si>
  <si>
    <t>МЕТАЛЛ ОГРАЖДЕНИЕ</t>
  </si>
  <si>
    <t>Краска, кисти</t>
  </si>
  <si>
    <t>баннеры, номера</t>
  </si>
  <si>
    <t>брелки</t>
  </si>
  <si>
    <t>Оплата за сайт</t>
  </si>
  <si>
    <t>Батарейка на секундомер</t>
  </si>
  <si>
    <t>Часы</t>
  </si>
  <si>
    <t xml:space="preserve">Наградная </t>
  </si>
  <si>
    <t>зодиак</t>
  </si>
  <si>
    <t>Рома медали</t>
  </si>
  <si>
    <t>Количество сдающих</t>
  </si>
  <si>
    <t>22.09.2018 мотя</t>
  </si>
  <si>
    <t>09.09.2018 Сулин</t>
  </si>
  <si>
    <t>Членские досдали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</si>
</sst>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4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5" fillId="0" borderId="1" xfId="0" applyFont="1" applyBorder="1"/>
    <xf numFmtId="14" fontId="5" fillId="0" borderId="1" xfId="0" applyNumberFormat="1" applyFont="1" applyBorder="1"/>
    <xf numFmtId="0" fontId="4" fillId="0" borderId="1" xfId="0" applyFont="1" applyBorder="1"/>
    <xf numFmtId="0" fontId="0" fillId="2" borderId="1" xfId="0" applyFill="1" applyBorder="1"/>
    <xf numFmtId="0" fontId="0" fillId="3" borderId="0" xfId="0" applyFill="1"/>
    <xf numFmtId="0" fontId="0" fillId="4" borderId="1" xfId="0" applyFill="1" applyBorder="1"/>
    <xf numFmtId="0" fontId="0" fillId="5" borderId="1" xfId="0" applyFill="1" applyBorder="1"/>
    <xf numFmtId="0" fontId="0" fillId="0" borderId="1" xfId="0" applyFill="1" applyBorder="1"/>
    <xf numFmtId="0" fontId="5" fillId="0" borderId="2" xfId="0" applyFont="1" applyBorder="1"/>
    <xf numFmtId="0" fontId="2" fillId="0" borderId="1" xfId="0" applyFont="1" applyBorder="1" applyAlignment="1">
      <alignment wrapText="1"/>
    </xf>
    <xf numFmtId="14" fontId="0" fillId="0" borderId="1" xfId="0" applyNumberFormat="1" applyBorder="1"/>
    <xf numFmtId="0" fontId="1" fillId="0" borderId="1" xfId="0" applyFont="1" applyFill="1" applyBorder="1"/>
    <xf numFmtId="0" fontId="0" fillId="6" borderId="1" xfId="0" applyFill="1" applyBorder="1"/>
    <xf numFmtId="0" fontId="3" fillId="0" borderId="1" xfId="0" applyFont="1" applyFill="1" applyBorder="1"/>
    <xf numFmtId="0" fontId="0" fillId="4" borderId="3" xfId="0" applyFill="1" applyBorder="1"/>
    <xf numFmtId="14" fontId="0" fillId="0" borderId="0" xfId="0" applyNumberFormat="1"/>
    <xf numFmtId="0" fontId="0" fillId="0" borderId="1" xfId="0" applyBorder="1" applyAlignment="1">
      <alignment horizontal="center"/>
    </xf>
    <xf numFmtId="0" fontId="6" fillId="5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6"/>
  <sheetViews>
    <sheetView tabSelected="1" topLeftCell="A11" zoomScale="85" zoomScaleNormal="85" workbookViewId="0">
      <selection activeCell="C42" sqref="C42"/>
    </sheetView>
  </sheetViews>
  <sheetFormatPr defaultRowHeight="15" x14ac:dyDescent="0.25"/>
  <cols>
    <col min="1" max="1" width="22.28515625" customWidth="1"/>
    <col min="2" max="2" width="18.28515625" customWidth="1"/>
    <col min="3" max="3" width="12.140625" customWidth="1"/>
    <col min="4" max="4" width="13.28515625" customWidth="1"/>
    <col min="5" max="5" width="12.7109375" customWidth="1"/>
    <col min="6" max="6" width="12.42578125" customWidth="1"/>
    <col min="7" max="7" width="11.85546875" customWidth="1"/>
    <col min="8" max="8" width="12.5703125" customWidth="1"/>
    <col min="9" max="9" width="10.140625" bestFit="1" customWidth="1"/>
    <col min="10" max="12" width="10.140625" customWidth="1"/>
    <col min="13" max="14" width="10.140625" bestFit="1" customWidth="1"/>
  </cols>
  <sheetData>
    <row r="1" spans="1:14" x14ac:dyDescent="0.25">
      <c r="A1" s="10"/>
      <c r="B1" s="10" t="s">
        <v>12</v>
      </c>
      <c r="C1" s="10"/>
      <c r="D1" s="10"/>
    </row>
    <row r="2" spans="1:14" x14ac:dyDescent="0.25">
      <c r="A2" s="2" t="s">
        <v>0</v>
      </c>
      <c r="B2" s="3">
        <v>42856</v>
      </c>
      <c r="C2" s="3">
        <v>42861</v>
      </c>
      <c r="D2" s="3">
        <v>42862</v>
      </c>
      <c r="E2" s="3">
        <v>42896</v>
      </c>
      <c r="F2" s="3">
        <v>42898</v>
      </c>
      <c r="G2" s="3">
        <v>42931</v>
      </c>
      <c r="H2" s="12">
        <v>42938</v>
      </c>
      <c r="I2" s="12">
        <v>42952</v>
      </c>
      <c r="J2" s="12">
        <v>42966</v>
      </c>
      <c r="K2" s="12">
        <v>42980</v>
      </c>
      <c r="L2" s="12">
        <v>42981</v>
      </c>
      <c r="M2" s="12">
        <v>42994</v>
      </c>
      <c r="N2" s="12">
        <v>43008</v>
      </c>
    </row>
    <row r="3" spans="1:14" x14ac:dyDescent="0.25">
      <c r="A3" s="4" t="s">
        <v>13</v>
      </c>
      <c r="B3" s="4">
        <v>500</v>
      </c>
      <c r="C3" s="4">
        <v>500</v>
      </c>
      <c r="D3" s="4">
        <v>500</v>
      </c>
      <c r="E3" s="1">
        <v>500</v>
      </c>
      <c r="F3" s="15">
        <v>500</v>
      </c>
      <c r="G3" s="15">
        <v>500</v>
      </c>
      <c r="H3" s="1">
        <v>500</v>
      </c>
      <c r="I3" s="13">
        <v>500</v>
      </c>
      <c r="J3" s="1">
        <v>500</v>
      </c>
      <c r="K3" s="1">
        <v>500</v>
      </c>
      <c r="L3" s="1">
        <v>500</v>
      </c>
      <c r="M3" s="1">
        <v>500</v>
      </c>
      <c r="N3" s="9">
        <v>500</v>
      </c>
    </row>
    <row r="4" spans="1:14" ht="30" x14ac:dyDescent="0.25">
      <c r="A4" s="11" t="s">
        <v>22</v>
      </c>
      <c r="B4" s="4">
        <v>570</v>
      </c>
      <c r="C4" s="1">
        <v>450</v>
      </c>
      <c r="D4" s="1">
        <v>500</v>
      </c>
      <c r="E4" s="1">
        <v>490</v>
      </c>
      <c r="F4" s="1">
        <f>470+380+85</f>
        <v>935</v>
      </c>
      <c r="G4" s="1">
        <v>570</v>
      </c>
      <c r="H4" s="9">
        <f>149+425+201</f>
        <v>775</v>
      </c>
      <c r="I4" s="9">
        <v>740</v>
      </c>
      <c r="J4" s="9">
        <v>670</v>
      </c>
      <c r="K4" s="9">
        <v>720</v>
      </c>
      <c r="L4" s="9">
        <v>750</v>
      </c>
      <c r="M4" s="1">
        <v>850</v>
      </c>
      <c r="N4" s="5">
        <f>420+320</f>
        <v>740</v>
      </c>
    </row>
    <row r="5" spans="1:14" x14ac:dyDescent="0.25">
      <c r="A5" s="1" t="s">
        <v>1</v>
      </c>
      <c r="B5" s="1">
        <v>100</v>
      </c>
      <c r="C5" s="1">
        <v>100</v>
      </c>
      <c r="D5" s="1">
        <v>100</v>
      </c>
      <c r="E5" s="1">
        <v>100</v>
      </c>
      <c r="F5" s="9">
        <v>100</v>
      </c>
      <c r="G5" s="9">
        <v>100</v>
      </c>
      <c r="H5" s="1">
        <v>100</v>
      </c>
      <c r="I5" s="9">
        <v>200</v>
      </c>
      <c r="J5" s="9">
        <v>200</v>
      </c>
      <c r="K5" s="9">
        <v>200</v>
      </c>
      <c r="L5" s="9">
        <v>200</v>
      </c>
      <c r="M5" s="1">
        <v>300</v>
      </c>
      <c r="N5" s="9">
        <v>200</v>
      </c>
    </row>
    <row r="6" spans="1:14" x14ac:dyDescent="0.25">
      <c r="A6" s="1" t="s">
        <v>2</v>
      </c>
      <c r="B6" s="1">
        <v>185</v>
      </c>
      <c r="C6" s="1"/>
      <c r="D6" s="1"/>
      <c r="E6" s="1">
        <v>120</v>
      </c>
      <c r="F6" s="1"/>
      <c r="G6" s="1"/>
      <c r="H6" s="1"/>
      <c r="I6" s="1"/>
      <c r="J6" s="1"/>
      <c r="K6" s="1"/>
      <c r="L6" s="1"/>
      <c r="M6" s="1"/>
      <c r="N6" s="9">
        <v>120</v>
      </c>
    </row>
    <row r="7" spans="1:14" x14ac:dyDescent="0.25">
      <c r="A7" s="1" t="s">
        <v>3</v>
      </c>
      <c r="B7" s="1">
        <v>245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9">
        <v>100</v>
      </c>
    </row>
    <row r="8" spans="1:14" x14ac:dyDescent="0.25">
      <c r="A8" s="1" t="s">
        <v>4</v>
      </c>
      <c r="B8" s="1">
        <v>80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9">
        <v>110</v>
      </c>
    </row>
    <row r="9" spans="1:14" x14ac:dyDescent="0.25">
      <c r="A9" s="1" t="s">
        <v>8</v>
      </c>
      <c r="B9" s="1">
        <v>140</v>
      </c>
      <c r="C9" s="1">
        <v>90</v>
      </c>
      <c r="D9" s="1"/>
      <c r="E9" s="1">
        <v>90</v>
      </c>
      <c r="F9" s="9">
        <v>90</v>
      </c>
      <c r="G9" s="9"/>
      <c r="H9" s="1"/>
      <c r="I9" s="1"/>
      <c r="J9" s="1"/>
      <c r="K9" s="1"/>
      <c r="L9" s="1"/>
      <c r="M9" s="1"/>
      <c r="N9" s="1"/>
    </row>
    <row r="10" spans="1:14" x14ac:dyDescent="0.25">
      <c r="A10" s="1" t="s">
        <v>5</v>
      </c>
      <c r="B10" s="1">
        <v>150</v>
      </c>
      <c r="C10" s="1"/>
      <c r="D10" s="1"/>
      <c r="E10" s="1"/>
      <c r="F10" s="1">
        <v>100</v>
      </c>
      <c r="G10" s="1"/>
      <c r="H10" s="1"/>
      <c r="I10" s="1"/>
      <c r="J10" s="1">
        <v>100</v>
      </c>
      <c r="K10" s="1"/>
      <c r="L10" s="1"/>
      <c r="M10" s="1"/>
      <c r="N10" s="1">
        <v>100</v>
      </c>
    </row>
    <row r="11" spans="1:14" x14ac:dyDescent="0.25">
      <c r="A11" s="1" t="s">
        <v>6</v>
      </c>
      <c r="B11" s="1">
        <v>100</v>
      </c>
      <c r="C11" s="1"/>
      <c r="D11" s="1">
        <v>100</v>
      </c>
      <c r="E11" s="1"/>
      <c r="F11" s="1"/>
      <c r="G11" s="1">
        <v>180</v>
      </c>
      <c r="H11" s="1"/>
      <c r="I11" s="1"/>
      <c r="J11" s="1"/>
      <c r="K11" s="1"/>
      <c r="L11" s="1"/>
      <c r="M11" s="1"/>
      <c r="N11" s="1"/>
    </row>
    <row r="12" spans="1:14" x14ac:dyDescent="0.25">
      <c r="A12" s="1" t="s">
        <v>7</v>
      </c>
      <c r="B12" s="1">
        <v>130</v>
      </c>
      <c r="C12" s="1"/>
      <c r="D12" s="1"/>
      <c r="E12" s="1"/>
      <c r="F12" s="1">
        <v>65</v>
      </c>
      <c r="G12" s="1"/>
      <c r="H12" s="1"/>
      <c r="I12" s="1"/>
      <c r="J12" s="1"/>
      <c r="K12" s="1"/>
      <c r="L12" s="1"/>
      <c r="M12" s="1"/>
      <c r="N12" s="1">
        <v>65</v>
      </c>
    </row>
    <row r="13" spans="1:14" x14ac:dyDescent="0.25">
      <c r="A13" s="9" t="s">
        <v>23</v>
      </c>
      <c r="B13" s="1"/>
      <c r="C13" s="1"/>
      <c r="D13" s="1"/>
      <c r="E13" s="1">
        <v>230</v>
      </c>
      <c r="F13" s="1">
        <f>62*4</f>
        <v>248</v>
      </c>
      <c r="G13" s="1">
        <f>134+264</f>
        <v>398</v>
      </c>
      <c r="H13" s="1">
        <f>135+330</f>
        <v>465</v>
      </c>
      <c r="I13" s="1">
        <v>450</v>
      </c>
      <c r="J13" s="1">
        <v>540</v>
      </c>
      <c r="K13" s="1">
        <v>420</v>
      </c>
      <c r="L13" s="1">
        <v>500</v>
      </c>
      <c r="M13" s="9">
        <v>450</v>
      </c>
      <c r="N13" s="9">
        <v>550</v>
      </c>
    </row>
    <row r="14" spans="1:14" x14ac:dyDescent="0.25">
      <c r="A14" s="9" t="s">
        <v>21</v>
      </c>
      <c r="B14" s="1"/>
      <c r="C14" s="1"/>
      <c r="D14" s="1"/>
      <c r="E14" s="1"/>
      <c r="F14" s="1">
        <v>228</v>
      </c>
      <c r="G14" s="1">
        <v>200</v>
      </c>
      <c r="H14" s="1"/>
      <c r="I14" s="1"/>
      <c r="J14" s="1">
        <v>650</v>
      </c>
      <c r="K14" s="1">
        <v>550</v>
      </c>
      <c r="L14" s="1"/>
      <c r="M14" s="1">
        <v>200</v>
      </c>
      <c r="N14" s="9">
        <v>700</v>
      </c>
    </row>
    <row r="15" spans="1:14" x14ac:dyDescent="0.25">
      <c r="A15" s="9" t="s">
        <v>24</v>
      </c>
      <c r="B15" s="1"/>
      <c r="C15" s="1"/>
      <c r="D15" s="1"/>
      <c r="E15" s="1"/>
      <c r="F15" s="1"/>
      <c r="G15" s="1"/>
      <c r="H15" s="1">
        <v>300</v>
      </c>
      <c r="I15" s="1"/>
      <c r="J15" s="1"/>
      <c r="K15" s="1"/>
      <c r="L15" s="1"/>
      <c r="M15" s="1"/>
      <c r="N15" s="1"/>
    </row>
    <row r="16" spans="1:14" x14ac:dyDescent="0.25">
      <c r="A16" s="9" t="s">
        <v>28</v>
      </c>
      <c r="B16" s="1">
        <v>200</v>
      </c>
      <c r="C16" s="1"/>
      <c r="D16" s="1"/>
      <c r="E16" s="1">
        <v>200</v>
      </c>
      <c r="F16" s="1"/>
      <c r="G16" s="1"/>
      <c r="H16" s="1"/>
      <c r="I16" s="1"/>
      <c r="J16" s="1">
        <v>200</v>
      </c>
      <c r="K16" s="1"/>
      <c r="L16" s="1"/>
      <c r="M16" s="1">
        <v>200</v>
      </c>
      <c r="N16" s="1">
        <v>200</v>
      </c>
    </row>
    <row r="17" spans="1:16" x14ac:dyDescent="0.25">
      <c r="A17" s="9" t="s">
        <v>31</v>
      </c>
      <c r="B17" s="1">
        <v>300</v>
      </c>
      <c r="C17" s="1"/>
      <c r="D17" s="1"/>
      <c r="E17" s="1">
        <v>300</v>
      </c>
      <c r="F17" s="1"/>
      <c r="G17" s="1"/>
      <c r="H17" s="1"/>
      <c r="I17" s="1"/>
      <c r="J17" s="1">
        <v>300</v>
      </c>
      <c r="K17" s="1"/>
      <c r="L17" s="1"/>
      <c r="M17" s="1">
        <v>300</v>
      </c>
      <c r="N17" s="1">
        <v>300</v>
      </c>
    </row>
    <row r="18" spans="1:16" x14ac:dyDescent="0.25">
      <c r="A18" s="9" t="s">
        <v>38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>
        <v>2100</v>
      </c>
    </row>
    <row r="19" spans="1:16" x14ac:dyDescent="0.25">
      <c r="A19" s="9" t="s">
        <v>29</v>
      </c>
      <c r="B19" s="1"/>
      <c r="C19" s="1"/>
      <c r="D19" s="1"/>
      <c r="E19" s="1"/>
      <c r="F19" s="1"/>
      <c r="G19" s="1"/>
      <c r="H19" s="1"/>
      <c r="I19" s="1"/>
      <c r="J19" s="1"/>
      <c r="K19" s="1">
        <v>1400</v>
      </c>
      <c r="L19" s="1"/>
      <c r="M19" s="1"/>
      <c r="N19" s="1"/>
    </row>
    <row r="20" spans="1:16" x14ac:dyDescent="0.25">
      <c r="A20" s="9" t="s">
        <v>37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>
        <v>460</v>
      </c>
    </row>
    <row r="21" spans="1:16" x14ac:dyDescent="0.25">
      <c r="A21" s="5" t="s">
        <v>16</v>
      </c>
      <c r="B21" s="5">
        <f>SUM(B3:B19)</f>
        <v>2700</v>
      </c>
      <c r="C21" s="5">
        <f t="shared" ref="C21:N21" si="0">SUM(C3:C19)</f>
        <v>1140</v>
      </c>
      <c r="D21" s="5">
        <f t="shared" si="0"/>
        <v>1200</v>
      </c>
      <c r="E21" s="5">
        <f t="shared" si="0"/>
        <v>2030</v>
      </c>
      <c r="F21" s="5">
        <f t="shared" si="0"/>
        <v>2266</v>
      </c>
      <c r="G21" s="5">
        <f t="shared" si="0"/>
        <v>1948</v>
      </c>
      <c r="H21" s="5">
        <f t="shared" si="0"/>
        <v>2140</v>
      </c>
      <c r="I21" s="5">
        <f t="shared" si="0"/>
        <v>1890</v>
      </c>
      <c r="J21" s="5">
        <f t="shared" si="0"/>
        <v>3160</v>
      </c>
      <c r="K21" s="5">
        <f t="shared" si="0"/>
        <v>3790</v>
      </c>
      <c r="L21" s="5">
        <f t="shared" si="0"/>
        <v>1950</v>
      </c>
      <c r="M21" s="5">
        <f t="shared" si="0"/>
        <v>2800</v>
      </c>
      <c r="N21" s="5">
        <f t="shared" si="0"/>
        <v>5785</v>
      </c>
      <c r="P21" s="8">
        <f>SUM(B21:O21)</f>
        <v>32799</v>
      </c>
    </row>
    <row r="23" spans="1:16" x14ac:dyDescent="0.25">
      <c r="A23" s="7" t="s">
        <v>17</v>
      </c>
      <c r="B23" s="7">
        <v>3600</v>
      </c>
      <c r="C23" s="7">
        <v>3300</v>
      </c>
      <c r="D23" s="7">
        <v>3000</v>
      </c>
      <c r="E23" s="7">
        <v>5400</v>
      </c>
      <c r="F23" s="7">
        <v>7400</v>
      </c>
      <c r="G23" s="7">
        <v>8200</v>
      </c>
      <c r="H23" s="14">
        <v>6000</v>
      </c>
      <c r="I23" s="14">
        <f>35*200</f>
        <v>7000</v>
      </c>
      <c r="J23" s="7">
        <v>8600</v>
      </c>
      <c r="K23" s="7">
        <v>7900</v>
      </c>
      <c r="L23" s="7">
        <v>7300</v>
      </c>
      <c r="M23" s="1">
        <v>8100</v>
      </c>
      <c r="N23" s="16">
        <v>8900</v>
      </c>
      <c r="P23" s="8">
        <f>SUM(B23:O23)</f>
        <v>84700</v>
      </c>
    </row>
    <row r="24" spans="1:16" x14ac:dyDescent="0.25">
      <c r="A24" s="1" t="s">
        <v>20</v>
      </c>
      <c r="B24" s="1">
        <f>B23-B21</f>
        <v>900</v>
      </c>
      <c r="C24" s="1">
        <f t="shared" ref="C24:F24" si="1">C23-C21</f>
        <v>2160</v>
      </c>
      <c r="D24" s="1">
        <f t="shared" si="1"/>
        <v>1800</v>
      </c>
      <c r="E24" s="1">
        <f t="shared" si="1"/>
        <v>3370</v>
      </c>
      <c r="F24" s="1">
        <f t="shared" si="1"/>
        <v>5134</v>
      </c>
      <c r="G24" s="1">
        <f t="shared" ref="G24:J24" si="2">G23-G21</f>
        <v>6252</v>
      </c>
      <c r="H24" s="1">
        <f t="shared" si="2"/>
        <v>3860</v>
      </c>
      <c r="I24" s="1">
        <f t="shared" si="2"/>
        <v>5110</v>
      </c>
      <c r="J24" s="1">
        <f t="shared" si="2"/>
        <v>5440</v>
      </c>
      <c r="K24" s="1">
        <f t="shared" ref="K24:N24" si="3">K23-K21</f>
        <v>4110</v>
      </c>
      <c r="L24" s="1">
        <f t="shared" si="3"/>
        <v>5350</v>
      </c>
      <c r="M24" s="1">
        <f t="shared" si="3"/>
        <v>5300</v>
      </c>
      <c r="N24" s="1">
        <f t="shared" si="3"/>
        <v>3115</v>
      </c>
    </row>
    <row r="25" spans="1:16" x14ac:dyDescent="0.25">
      <c r="O25" t="s">
        <v>19</v>
      </c>
      <c r="P25" s="6">
        <f>P23-P21</f>
        <v>51901</v>
      </c>
    </row>
    <row r="26" spans="1:16" x14ac:dyDescent="0.25">
      <c r="A26" s="18" t="s">
        <v>14</v>
      </c>
      <c r="B26" s="18"/>
    </row>
    <row r="27" spans="1:16" x14ac:dyDescent="0.25">
      <c r="A27" s="1" t="s">
        <v>9</v>
      </c>
      <c r="B27" s="1">
        <v>5000</v>
      </c>
    </row>
    <row r="28" spans="1:16" x14ac:dyDescent="0.25">
      <c r="A28" s="1" t="s">
        <v>10</v>
      </c>
      <c r="B28" s="1">
        <v>2000</v>
      </c>
    </row>
    <row r="29" spans="1:16" x14ac:dyDescent="0.25">
      <c r="A29" s="1" t="s">
        <v>33</v>
      </c>
      <c r="B29" s="1">
        <v>4200</v>
      </c>
    </row>
    <row r="30" spans="1:16" x14ac:dyDescent="0.25">
      <c r="A30" s="1" t="s">
        <v>11</v>
      </c>
      <c r="B30" s="1">
        <v>5000</v>
      </c>
    </row>
    <row r="31" spans="1:16" x14ac:dyDescent="0.25">
      <c r="A31" s="9" t="s">
        <v>25</v>
      </c>
      <c r="B31" s="9">
        <v>1600</v>
      </c>
    </row>
    <row r="32" spans="1:16" x14ac:dyDescent="0.25">
      <c r="A32" s="9" t="s">
        <v>26</v>
      </c>
      <c r="B32" s="9">
        <v>4500</v>
      </c>
    </row>
    <row r="33" spans="1:4" x14ac:dyDescent="0.25">
      <c r="A33" s="9" t="s">
        <v>27</v>
      </c>
      <c r="B33" s="9">
        <v>1800</v>
      </c>
    </row>
    <row r="34" spans="1:4" x14ac:dyDescent="0.25">
      <c r="A34" s="9" t="s">
        <v>30</v>
      </c>
      <c r="B34" s="9">
        <v>1300</v>
      </c>
    </row>
    <row r="35" spans="1:4" x14ac:dyDescent="0.25">
      <c r="A35" s="9" t="s">
        <v>32</v>
      </c>
      <c r="B35" s="9">
        <v>1300</v>
      </c>
    </row>
    <row r="36" spans="1:4" x14ac:dyDescent="0.25">
      <c r="A36" s="9" t="s">
        <v>34</v>
      </c>
      <c r="B36" s="9">
        <v>1300</v>
      </c>
    </row>
    <row r="37" spans="1:4" x14ac:dyDescent="0.25">
      <c r="A37" s="9" t="s">
        <v>35</v>
      </c>
      <c r="B37" s="9">
        <v>1200</v>
      </c>
    </row>
    <row r="38" spans="1:4" x14ac:dyDescent="0.25">
      <c r="A38" s="9" t="s">
        <v>36</v>
      </c>
      <c r="B38" s="9">
        <v>1600</v>
      </c>
    </row>
    <row r="39" spans="1:4" x14ac:dyDescent="0.25">
      <c r="A39" s="5" t="s">
        <v>15</v>
      </c>
      <c r="B39" s="5">
        <f>SUM(B27:B38)</f>
        <v>30800</v>
      </c>
    </row>
    <row r="42" spans="1:4" x14ac:dyDescent="0.25">
      <c r="B42" s="8" t="s">
        <v>18</v>
      </c>
      <c r="C42" s="8">
        <f>P23-P21-B39</f>
        <v>21101</v>
      </c>
    </row>
    <row r="44" spans="1:4" x14ac:dyDescent="0.25">
      <c r="C44">
        <v>38650</v>
      </c>
      <c r="D44" t="s">
        <v>47</v>
      </c>
    </row>
    <row r="45" spans="1:4" x14ac:dyDescent="0.25">
      <c r="B45" t="s">
        <v>46</v>
      </c>
      <c r="C45">
        <v>5400</v>
      </c>
      <c r="D45" t="s">
        <v>48</v>
      </c>
    </row>
    <row r="46" spans="1:4" x14ac:dyDescent="0.25">
      <c r="C46">
        <f>SUM(C44:C45)</f>
        <v>44050</v>
      </c>
    </row>
  </sheetData>
  <mergeCells count="1">
    <mergeCell ref="A26:B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75BDD-782F-4D36-B9BE-54EDE9C9099F}">
  <dimension ref="A1:P31"/>
  <sheetViews>
    <sheetView zoomScale="85" zoomScaleNormal="85" workbookViewId="0">
      <selection activeCell="G25" sqref="G25"/>
    </sheetView>
  </sheetViews>
  <sheetFormatPr defaultRowHeight="15" x14ac:dyDescent="0.25"/>
  <cols>
    <col min="1" max="1" width="24.5703125" customWidth="1"/>
    <col min="2" max="2" width="18.28515625" customWidth="1"/>
    <col min="3" max="3" width="25.42578125" customWidth="1"/>
    <col min="4" max="4" width="13.28515625" customWidth="1"/>
    <col min="5" max="5" width="12.7109375" customWidth="1"/>
    <col min="6" max="6" width="12.42578125" customWidth="1"/>
    <col min="7" max="7" width="11.85546875" customWidth="1"/>
    <col min="8" max="8" width="12.5703125" customWidth="1"/>
    <col min="9" max="9" width="10.140625" bestFit="1" customWidth="1"/>
    <col min="10" max="12" width="10.140625" customWidth="1"/>
    <col min="13" max="14" width="10.140625" bestFit="1" customWidth="1"/>
  </cols>
  <sheetData>
    <row r="1" spans="1:16" x14ac:dyDescent="0.25">
      <c r="A1" s="10"/>
      <c r="B1" s="10" t="s">
        <v>12</v>
      </c>
      <c r="C1" s="10"/>
      <c r="D1" s="10"/>
    </row>
    <row r="2" spans="1:16" x14ac:dyDescent="0.25">
      <c r="A2" s="2" t="s">
        <v>0</v>
      </c>
      <c r="B2" s="3">
        <v>42857</v>
      </c>
      <c r="C2" s="3">
        <v>42860</v>
      </c>
      <c r="D2" s="3">
        <v>42861</v>
      </c>
      <c r="E2" s="3">
        <v>42874</v>
      </c>
      <c r="F2" s="3">
        <v>42888</v>
      </c>
      <c r="G2" s="3">
        <v>42902</v>
      </c>
      <c r="H2" s="3">
        <v>42930</v>
      </c>
      <c r="I2" s="3">
        <v>42944</v>
      </c>
      <c r="J2" s="3">
        <v>42958</v>
      </c>
      <c r="K2" s="3">
        <v>42980</v>
      </c>
      <c r="L2" s="12">
        <v>42993</v>
      </c>
      <c r="M2" s="12">
        <v>43007</v>
      </c>
      <c r="N2" s="12">
        <v>43014</v>
      </c>
    </row>
    <row r="3" spans="1:16" x14ac:dyDescent="0.25">
      <c r="A3" s="4" t="s">
        <v>13</v>
      </c>
      <c r="B3" s="4">
        <v>1000</v>
      </c>
      <c r="C3" s="4">
        <v>1000</v>
      </c>
      <c r="D3" s="4">
        <v>1000</v>
      </c>
      <c r="E3" s="1"/>
      <c r="F3" s="15">
        <v>1000</v>
      </c>
      <c r="G3" s="15">
        <v>1000</v>
      </c>
      <c r="H3" s="1"/>
      <c r="I3" s="13">
        <v>1000</v>
      </c>
      <c r="J3" s="1">
        <v>1000</v>
      </c>
      <c r="K3" s="1"/>
      <c r="L3" s="1"/>
      <c r="M3" s="1"/>
      <c r="N3" s="9"/>
    </row>
    <row r="4" spans="1:16" ht="30" x14ac:dyDescent="0.25">
      <c r="A4" s="11" t="s">
        <v>22</v>
      </c>
      <c r="B4" s="4">
        <v>1079</v>
      </c>
      <c r="C4" s="1">
        <v>571</v>
      </c>
      <c r="D4" s="1">
        <v>525</v>
      </c>
      <c r="E4" s="1">
        <v>500</v>
      </c>
      <c r="F4" s="1">
        <v>550</v>
      </c>
      <c r="G4" s="1">
        <v>800</v>
      </c>
      <c r="H4" s="9">
        <f>325+1050</f>
        <v>1375</v>
      </c>
      <c r="I4" s="9">
        <f>820+375</f>
        <v>1195</v>
      </c>
      <c r="J4" s="9">
        <v>1100</v>
      </c>
      <c r="K4" s="9">
        <v>1080</v>
      </c>
      <c r="L4" s="9"/>
      <c r="M4" s="1">
        <v>400</v>
      </c>
      <c r="N4" s="5">
        <v>650</v>
      </c>
    </row>
    <row r="5" spans="1:16" x14ac:dyDescent="0.25">
      <c r="A5" s="1" t="s">
        <v>1</v>
      </c>
      <c r="B5" s="1">
        <v>200</v>
      </c>
      <c r="C5" s="1">
        <v>200</v>
      </c>
      <c r="D5" s="1">
        <v>100</v>
      </c>
      <c r="E5" s="1">
        <v>100</v>
      </c>
      <c r="F5" s="9">
        <v>100</v>
      </c>
      <c r="G5" s="9">
        <v>100</v>
      </c>
      <c r="H5" s="1">
        <v>100</v>
      </c>
      <c r="I5" s="9">
        <v>100</v>
      </c>
      <c r="J5" s="9">
        <v>200</v>
      </c>
      <c r="K5" s="9">
        <v>200</v>
      </c>
      <c r="L5" s="9">
        <v>200</v>
      </c>
      <c r="M5" s="1">
        <v>100</v>
      </c>
      <c r="N5" s="9">
        <v>200</v>
      </c>
    </row>
    <row r="6" spans="1:16" x14ac:dyDescent="0.25">
      <c r="A6" s="1" t="s">
        <v>2</v>
      </c>
      <c r="B6" s="1">
        <v>119</v>
      </c>
      <c r="C6" s="1"/>
      <c r="D6" s="1"/>
      <c r="E6" s="1"/>
      <c r="F6" s="1"/>
      <c r="G6" s="1"/>
      <c r="H6" s="1"/>
      <c r="I6" s="1"/>
      <c r="J6" s="1"/>
      <c r="K6" s="1"/>
      <c r="L6" s="1">
        <v>300</v>
      </c>
      <c r="M6" s="1"/>
      <c r="N6" s="9">
        <v>100</v>
      </c>
    </row>
    <row r="7" spans="1:16" x14ac:dyDescent="0.25">
      <c r="A7" s="1" t="s">
        <v>3</v>
      </c>
      <c r="B7" s="1">
        <v>199</v>
      </c>
      <c r="C7" s="1"/>
      <c r="D7" s="1"/>
      <c r="E7" s="1"/>
      <c r="F7" s="1"/>
      <c r="G7" s="1"/>
      <c r="H7" s="1"/>
      <c r="I7" s="1"/>
      <c r="J7" s="1"/>
      <c r="K7" s="1"/>
      <c r="L7" s="1">
        <v>200</v>
      </c>
      <c r="M7" s="1"/>
      <c r="N7" s="9"/>
    </row>
    <row r="8" spans="1:16" x14ac:dyDescent="0.25">
      <c r="A8" s="1" t="s">
        <v>4</v>
      </c>
      <c r="B8" s="1">
        <v>50</v>
      </c>
      <c r="C8" s="1"/>
      <c r="D8" s="1"/>
      <c r="E8" s="1"/>
      <c r="F8" s="1"/>
      <c r="G8" s="1"/>
      <c r="H8" s="1"/>
      <c r="I8" s="1"/>
      <c r="J8" s="1"/>
      <c r="K8" s="1"/>
      <c r="L8" s="1">
        <v>150</v>
      </c>
      <c r="M8" s="1"/>
      <c r="N8" s="9">
        <v>50</v>
      </c>
    </row>
    <row r="9" spans="1:16" x14ac:dyDescent="0.25">
      <c r="A9" s="1" t="s">
        <v>8</v>
      </c>
      <c r="B9" s="1">
        <v>310</v>
      </c>
      <c r="C9" s="1">
        <v>376</v>
      </c>
      <c r="D9" s="1">
        <v>323</v>
      </c>
      <c r="E9" s="1">
        <v>270</v>
      </c>
      <c r="F9" s="9">
        <v>250</v>
      </c>
      <c r="G9" s="9">
        <v>100</v>
      </c>
      <c r="H9" s="1">
        <v>140</v>
      </c>
      <c r="I9" s="1">
        <v>100</v>
      </c>
      <c r="J9" s="1">
        <v>110</v>
      </c>
      <c r="K9" s="1"/>
      <c r="L9" s="1">
        <v>100</v>
      </c>
      <c r="M9" s="1">
        <v>160</v>
      </c>
      <c r="N9" s="1">
        <v>100</v>
      </c>
    </row>
    <row r="10" spans="1:16" x14ac:dyDescent="0.25">
      <c r="A10" s="1" t="s">
        <v>5</v>
      </c>
      <c r="B10" s="1">
        <v>200</v>
      </c>
      <c r="C10" s="1"/>
      <c r="D10" s="1"/>
      <c r="E10" s="1">
        <v>100</v>
      </c>
      <c r="F10" s="1"/>
      <c r="G10" s="1">
        <v>100</v>
      </c>
      <c r="H10" s="1"/>
      <c r="I10" s="1">
        <v>100</v>
      </c>
      <c r="J10" s="1"/>
      <c r="K10" s="1">
        <v>100</v>
      </c>
      <c r="L10" s="1">
        <v>250</v>
      </c>
      <c r="M10" s="1">
        <v>50</v>
      </c>
      <c r="N10" s="1">
        <v>50</v>
      </c>
    </row>
    <row r="11" spans="1:16" x14ac:dyDescent="0.25">
      <c r="A11" s="1" t="s">
        <v>6</v>
      </c>
      <c r="B11" s="1"/>
      <c r="C11" s="1"/>
      <c r="D11" s="1"/>
      <c r="E11" s="1">
        <v>250</v>
      </c>
      <c r="F11" s="1"/>
      <c r="G11" s="1"/>
      <c r="H11" s="1"/>
      <c r="I11" s="1"/>
      <c r="J11" s="1"/>
      <c r="K11" s="1"/>
      <c r="L11" s="1"/>
      <c r="M11" s="1"/>
      <c r="N11" s="1"/>
    </row>
    <row r="12" spans="1:16" x14ac:dyDescent="0.25">
      <c r="A12" s="9" t="s">
        <v>23</v>
      </c>
      <c r="B12" s="1">
        <v>1000</v>
      </c>
      <c r="C12" s="1">
        <v>1242</v>
      </c>
      <c r="D12" s="1">
        <v>3953</v>
      </c>
      <c r="E12" s="1"/>
      <c r="F12" s="1">
        <v>150</v>
      </c>
      <c r="G12" s="1">
        <v>150</v>
      </c>
      <c r="H12" s="1"/>
      <c r="I12" s="1">
        <v>120</v>
      </c>
      <c r="J12" s="1">
        <v>828</v>
      </c>
      <c r="K12" s="1">
        <v>250</v>
      </c>
      <c r="L12" s="1">
        <v>190</v>
      </c>
      <c r="M12" s="9">
        <v>200</v>
      </c>
      <c r="N12" s="9"/>
    </row>
    <row r="13" spans="1:16" x14ac:dyDescent="0.25">
      <c r="A13" s="9" t="s">
        <v>21</v>
      </c>
      <c r="B13" s="1">
        <v>880</v>
      </c>
      <c r="C13" s="1">
        <v>270</v>
      </c>
      <c r="D13" s="1">
        <v>270</v>
      </c>
      <c r="E13" s="1">
        <v>270</v>
      </c>
      <c r="F13" s="1">
        <v>270</v>
      </c>
      <c r="G13" s="1">
        <v>270</v>
      </c>
      <c r="H13" s="1">
        <v>270</v>
      </c>
      <c r="I13" s="1">
        <v>400</v>
      </c>
      <c r="J13" s="1">
        <v>270</v>
      </c>
      <c r="K13" s="1">
        <v>180</v>
      </c>
      <c r="L13" s="1">
        <v>650</v>
      </c>
      <c r="M13" s="1">
        <v>0</v>
      </c>
      <c r="N13" s="9">
        <v>620</v>
      </c>
    </row>
    <row r="14" spans="1:16" x14ac:dyDescent="0.25">
      <c r="A14" s="9" t="s">
        <v>28</v>
      </c>
      <c r="B14" s="1">
        <v>500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6" x14ac:dyDescent="0.25">
      <c r="A15" s="9" t="s">
        <v>29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>
        <v>800</v>
      </c>
      <c r="M15" s="1"/>
      <c r="N15" s="1"/>
    </row>
    <row r="16" spans="1:16" x14ac:dyDescent="0.25">
      <c r="A16" s="5" t="s">
        <v>16</v>
      </c>
      <c r="B16" s="5">
        <f t="shared" ref="B16:N16" si="0">SUM(B3:B15)</f>
        <v>5537</v>
      </c>
      <c r="C16" s="5">
        <f t="shared" si="0"/>
        <v>3659</v>
      </c>
      <c r="D16" s="5">
        <f t="shared" si="0"/>
        <v>6171</v>
      </c>
      <c r="E16" s="5">
        <f t="shared" si="0"/>
        <v>1490</v>
      </c>
      <c r="F16" s="5">
        <f t="shared" si="0"/>
        <v>2320</v>
      </c>
      <c r="G16" s="5">
        <f t="shared" si="0"/>
        <v>2520</v>
      </c>
      <c r="H16" s="5">
        <f t="shared" si="0"/>
        <v>1885</v>
      </c>
      <c r="I16" s="5">
        <f t="shared" si="0"/>
        <v>3015</v>
      </c>
      <c r="J16" s="5">
        <f t="shared" si="0"/>
        <v>3508</v>
      </c>
      <c r="K16" s="5">
        <f t="shared" si="0"/>
        <v>1810</v>
      </c>
      <c r="L16" s="5">
        <f t="shared" si="0"/>
        <v>2840</v>
      </c>
      <c r="M16" s="5">
        <f t="shared" si="0"/>
        <v>910</v>
      </c>
      <c r="N16" s="5">
        <f t="shared" si="0"/>
        <v>1770</v>
      </c>
      <c r="P16" s="8">
        <f>SUM(B16:O16)</f>
        <v>37435</v>
      </c>
    </row>
    <row r="18" spans="1:16" x14ac:dyDescent="0.25">
      <c r="A18" s="7" t="s">
        <v>17</v>
      </c>
      <c r="B18" s="7">
        <v>8000</v>
      </c>
      <c r="C18" s="7">
        <v>7600</v>
      </c>
      <c r="D18" s="7">
        <v>6200</v>
      </c>
      <c r="E18" s="7">
        <v>6200</v>
      </c>
      <c r="F18" s="7">
        <f>26*200</f>
        <v>5200</v>
      </c>
      <c r="G18" s="7">
        <f>21*200-100</f>
        <v>4100</v>
      </c>
      <c r="H18" s="14">
        <v>6400</v>
      </c>
      <c r="I18" s="14">
        <v>4000</v>
      </c>
      <c r="J18" s="7">
        <v>5000</v>
      </c>
      <c r="K18" s="7">
        <v>5800</v>
      </c>
      <c r="L18" s="7">
        <f>24*200</f>
        <v>4800</v>
      </c>
      <c r="M18" s="1">
        <v>3600</v>
      </c>
      <c r="N18" s="16">
        <v>6100</v>
      </c>
      <c r="P18" s="8">
        <f>SUM(B18:O18)</f>
        <v>73000</v>
      </c>
    </row>
    <row r="19" spans="1:16" x14ac:dyDescent="0.25">
      <c r="A19" s="1" t="s">
        <v>20</v>
      </c>
      <c r="B19" s="1">
        <f>B18-B16</f>
        <v>2463</v>
      </c>
      <c r="C19" s="1">
        <f t="shared" ref="C19:N19" si="1">C18-C16</f>
        <v>3941</v>
      </c>
      <c r="D19" s="1">
        <f t="shared" si="1"/>
        <v>29</v>
      </c>
      <c r="E19" s="1">
        <f t="shared" si="1"/>
        <v>4710</v>
      </c>
      <c r="F19" s="1">
        <f t="shared" si="1"/>
        <v>2880</v>
      </c>
      <c r="G19" s="1">
        <f t="shared" si="1"/>
        <v>1580</v>
      </c>
      <c r="H19" s="1">
        <f t="shared" si="1"/>
        <v>4515</v>
      </c>
      <c r="I19" s="1">
        <f t="shared" si="1"/>
        <v>985</v>
      </c>
      <c r="J19" s="1">
        <f t="shared" si="1"/>
        <v>1492</v>
      </c>
      <c r="K19" s="1">
        <f t="shared" si="1"/>
        <v>3990</v>
      </c>
      <c r="L19" s="1">
        <f t="shared" si="1"/>
        <v>1960</v>
      </c>
      <c r="M19" s="1">
        <f t="shared" si="1"/>
        <v>2690</v>
      </c>
      <c r="N19" s="1">
        <f t="shared" si="1"/>
        <v>4330</v>
      </c>
    </row>
    <row r="20" spans="1:16" x14ac:dyDescent="0.25">
      <c r="P20" s="6"/>
    </row>
    <row r="21" spans="1:16" x14ac:dyDescent="0.25">
      <c r="A21" s="18" t="s">
        <v>14</v>
      </c>
      <c r="B21" s="18"/>
    </row>
    <row r="22" spans="1:16" x14ac:dyDescent="0.25">
      <c r="A22" s="1" t="s">
        <v>39</v>
      </c>
      <c r="B22" s="1">
        <v>2435</v>
      </c>
    </row>
    <row r="23" spans="1:16" x14ac:dyDescent="0.25">
      <c r="A23" s="1" t="s">
        <v>40</v>
      </c>
      <c r="B23" s="1">
        <v>280</v>
      </c>
    </row>
    <row r="24" spans="1:16" x14ac:dyDescent="0.25">
      <c r="A24" s="1" t="s">
        <v>41</v>
      </c>
      <c r="B24" s="1">
        <v>2900</v>
      </c>
    </row>
    <row r="25" spans="1:16" x14ac:dyDescent="0.25">
      <c r="A25" s="1" t="s">
        <v>42</v>
      </c>
      <c r="B25" s="1">
        <v>2000</v>
      </c>
    </row>
    <row r="26" spans="1:16" x14ac:dyDescent="0.25">
      <c r="A26" s="9" t="s">
        <v>43</v>
      </c>
      <c r="B26" s="9">
        <v>2028</v>
      </c>
    </row>
    <row r="27" spans="1:16" x14ac:dyDescent="0.25">
      <c r="A27" s="9" t="s">
        <v>44</v>
      </c>
      <c r="B27" s="9">
        <v>192</v>
      </c>
    </row>
    <row r="28" spans="1:16" x14ac:dyDescent="0.25">
      <c r="A28" s="9" t="s">
        <v>45</v>
      </c>
      <c r="B28" s="9">
        <v>10300</v>
      </c>
    </row>
    <row r="29" spans="1:16" x14ac:dyDescent="0.25">
      <c r="A29" s="9"/>
      <c r="B29" s="9"/>
    </row>
    <row r="30" spans="1:16" x14ac:dyDescent="0.25">
      <c r="A30" s="5" t="s">
        <v>15</v>
      </c>
      <c r="B30" s="5">
        <f>SUM(B22:B29)</f>
        <v>20135</v>
      </c>
    </row>
    <row r="31" spans="1:16" ht="51" x14ac:dyDescent="0.75">
      <c r="B31" s="8" t="s">
        <v>18</v>
      </c>
      <c r="C31" s="19">
        <f>P18-P16-B30</f>
        <v>15430</v>
      </c>
    </row>
  </sheetData>
  <mergeCells count="1">
    <mergeCell ref="A21:B2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1A1F5-0B0B-4EC1-8DB7-F6DE4C2A03D6}">
  <dimension ref="A1:C21"/>
  <sheetViews>
    <sheetView workbookViewId="0">
      <selection activeCell="B19" sqref="B19"/>
    </sheetView>
  </sheetViews>
  <sheetFormatPr defaultRowHeight="15" x14ac:dyDescent="0.25"/>
  <cols>
    <col min="1" max="2" width="21" customWidth="1"/>
  </cols>
  <sheetData>
    <row r="1" spans="1:2" x14ac:dyDescent="0.25">
      <c r="A1" t="s">
        <v>12</v>
      </c>
      <c r="B1" t="s">
        <v>49</v>
      </c>
    </row>
    <row r="16" spans="1:2" x14ac:dyDescent="0.25">
      <c r="A16" t="s">
        <v>51</v>
      </c>
    </row>
    <row r="17" spans="1:3" x14ac:dyDescent="0.25">
      <c r="A17" s="17" t="s">
        <v>50</v>
      </c>
      <c r="B17">
        <v>30</v>
      </c>
    </row>
    <row r="21" spans="1:3" x14ac:dyDescent="0.25">
      <c r="A21" t="s">
        <v>52</v>
      </c>
      <c r="B21">
        <v>9</v>
      </c>
      <c r="C21">
        <v>4500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2017</vt:lpstr>
      <vt:lpstr>2018</vt:lpstr>
      <vt:lpstr>марафонны 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2018-10-31T14:11:12Z</dcterms:modified>
</cp:coreProperties>
</file>